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esktop\"/>
    </mc:Choice>
  </mc:AlternateContent>
  <xr:revisionPtr revIDLastSave="0" documentId="13_ncr:1_{8E91F4D9-C863-40A7-96F7-96900E408831}" xr6:coauthVersionLast="47" xr6:coauthVersionMax="47" xr10:uidLastSave="{00000000-0000-0000-0000-000000000000}"/>
  <bookViews>
    <workbookView xWindow="-120" yWindow="-120" windowWidth="20730" windowHeight="11160" xr2:uid="{EB2C077B-F2CE-4373-9593-7F4C1FEB344F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 l="1"/>
  <c r="K4" i="2"/>
  <c r="Q4" i="2" s="1"/>
  <c r="I5" i="2"/>
  <c r="K5" i="2"/>
  <c r="Q5" i="2" s="1"/>
  <c r="I6" i="2"/>
  <c r="K6" i="2"/>
  <c r="S6" i="2" s="1"/>
  <c r="I2" i="2"/>
  <c r="K2" i="2"/>
  <c r="Q2" i="2" s="1"/>
  <c r="I3" i="2"/>
  <c r="K3" i="2"/>
  <c r="Q3" i="2" s="1"/>
  <c r="D7" i="2"/>
  <c r="G7" i="2"/>
  <c r="H7" i="2"/>
  <c r="J7" i="2"/>
  <c r="L7" i="2"/>
  <c r="M7" i="2"/>
  <c r="O7" i="2"/>
  <c r="P7" i="2"/>
  <c r="I9" i="2" l="1"/>
  <c r="S5" i="2"/>
  <c r="R5" i="2"/>
  <c r="S2" i="2"/>
  <c r="R2" i="2"/>
  <c r="R4" i="2"/>
  <c r="S3" i="2"/>
  <c r="R3" i="2"/>
  <c r="I8" i="2"/>
  <c r="R6" i="2"/>
  <c r="Q6" i="2"/>
  <c r="S4" i="2"/>
  <c r="K7" i="2"/>
  <c r="M9" i="2" l="1"/>
  <c r="S9" i="2"/>
  <c r="P9" i="2"/>
</calcChain>
</file>

<file path=xl/sharedStrings.xml><?xml version="1.0" encoding="utf-8"?>
<sst xmlns="http://schemas.openxmlformats.org/spreadsheetml/2006/main" count="106" uniqueCount="74">
  <si>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</si>
  <si>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</si>
  <si>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</si>
  <si>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</si>
  <si>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</si>
  <si>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</si>
  <si>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</si>
  <si>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</si>
  <si>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</si>
  <si>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</si>
  <si>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</si>
  <si>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</si>
  <si>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</si>
  <si>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</si>
  <si>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</si>
  <si>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</si>
  <si>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</si>
  <si>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</si>
  <si>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</si>
  <si>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</si>
  <si>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</si>
  <si>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</si>
  <si>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</si>
  <si>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</si>
  <si>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</si>
  <si>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</si>
  <si>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</si>
  <si>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</si>
  <si>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</si>
  <si>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</si>
  <si>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</si>
  <si>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</si>
  <si>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WD</t>
  </si>
  <si>
    <t>00014</t>
  </si>
  <si>
    <t>GENERAL RESIDENTIAL</t>
  </si>
  <si>
    <t>401</t>
  </si>
  <si>
    <t>03-ARM'S LENGTH</t>
  </si>
  <si>
    <t>004-021-000-040-00</t>
  </si>
  <si>
    <t>15350 VOYER LAKE RD</t>
  </si>
  <si>
    <t>569/698</t>
  </si>
  <si>
    <t>004-035-000-090-01</t>
  </si>
  <si>
    <t>18940 PLEASANT VALLEY RD</t>
  </si>
  <si>
    <t>574/687</t>
  </si>
  <si>
    <t>004-113-000-020-00</t>
  </si>
  <si>
    <t>16730 SHEPARD RD</t>
  </si>
  <si>
    <t>566/022</t>
  </si>
  <si>
    <t>402</t>
  </si>
  <si>
    <t>574/800</t>
  </si>
  <si>
    <t>004-121-000-975-00</t>
  </si>
  <si>
    <t>21980 PLEASANT VALLEY RD</t>
  </si>
  <si>
    <t>569/085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</si>
  <si>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</si>
  <si>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</si>
  <si>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</si>
  <si>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</si>
  <si>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</si>
  <si>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</si>
  <si>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</si>
  <si>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The following Perimeters were used to calculate Land Values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</si>
  <si>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</si>
  <si>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</si>
  <si>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</si>
  <si>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t>Property Class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</si>
  <si>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RESIDENTIAL-IMPROVED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RESIDENTIAL-VACANT</t>
    </r>
  </si>
  <si>
    <t>Neighborhood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</si>
  <si>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RESIDENTIAL GENERAL</t>
    </r>
  </si>
  <si>
    <t>Land Tables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</si>
  <si>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GENERAL RESIDENTIAL</t>
    </r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</si>
  <si>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</si>
  <si>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</si>
  <si>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t>Sale Ratio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</si>
  <si>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80</t>
    </r>
  </si>
  <si>
    <t>General Residential Land 30-70 acres $1500 per acre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</si>
  <si>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70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</si>
</sst>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3" fillId="3" borderId="2" xfId="0" applyFont="1" applyFill="1" applyBorder="1"/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F2934-AAFE-4D64-99B4-D388730E89B8}">
  <dimension ref="A1:BL18"/>
  <sheetViews>
    <sheetView tabSelected="1" topLeftCell="A3" workbookViewId="0">
      <selection activeCell="E17" sqref="E17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5" customWidth="1"/>
    <col min="4" max="4" width="17.7109375" style="15" customWidth="1"/>
    <col min="5" max="5" width="8.7109375" customWidth="1"/>
    <col min="6" max="6" width="49.7109375" customWidth="1"/>
    <col min="7" max="8" width="17.7109375" style="15" customWidth="1"/>
    <col min="9" max="9" width="18.7109375" style="20" customWidth="1"/>
    <col min="10" max="10" width="17.7109375" style="15" customWidth="1"/>
    <col min="11" max="11" width="18.7109375" style="15" customWidth="1"/>
    <col min="12" max="12" width="20.7109375" style="15" customWidth="1"/>
    <col min="13" max="13" width="17.7109375" style="30" customWidth="1"/>
    <col min="14" max="14" width="10.7109375" style="34" customWidth="1"/>
    <col min="15" max="15" width="14.7109375" style="39" customWidth="1"/>
    <col min="16" max="16" width="16.7109375" style="39" customWidth="1"/>
    <col min="17" max="17" width="15.7109375" style="15" customWidth="1"/>
    <col min="18" max="18" width="17.7109375" style="15" customWidth="1"/>
    <col min="19" max="19" width="17.7109375" style="44" customWidth="1"/>
    <col min="20" max="20" width="17.7109375" style="39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2" width="20.7109375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43</v>
      </c>
      <c r="B2" t="s">
        <v>44</v>
      </c>
      <c r="C2" s="25">
        <v>44427</v>
      </c>
      <c r="D2" s="15">
        <v>55000</v>
      </c>
      <c r="E2" t="s">
        <v>32</v>
      </c>
      <c r="F2" t="s">
        <v>36</v>
      </c>
      <c r="G2" s="15">
        <v>55000</v>
      </c>
      <c r="H2" s="15">
        <v>30000</v>
      </c>
      <c r="I2" s="20">
        <f>H2/G2*100</f>
        <v>54.54545454545454</v>
      </c>
      <c r="J2" s="15">
        <v>60000</v>
      </c>
      <c r="K2" s="15">
        <f>G2-0</f>
        <v>55000</v>
      </c>
      <c r="L2" s="15">
        <v>60000</v>
      </c>
      <c r="M2" s="30">
        <v>0</v>
      </c>
      <c r="N2" s="34">
        <v>0</v>
      </c>
      <c r="O2" s="39">
        <v>40</v>
      </c>
      <c r="P2" s="39">
        <v>40</v>
      </c>
      <c r="Q2" s="15" t="e">
        <f>K2/M2</f>
        <v>#DIV/0!</v>
      </c>
      <c r="R2" s="15">
        <f>K2/O2</f>
        <v>1375</v>
      </c>
      <c r="S2" s="44">
        <f>K2/O2/43560</f>
        <v>3.1565656565656568E-2</v>
      </c>
      <c r="T2" s="39">
        <v>0</v>
      </c>
      <c r="U2" s="5" t="s">
        <v>33</v>
      </c>
      <c r="V2" t="s">
        <v>47</v>
      </c>
      <c r="X2" t="s">
        <v>34</v>
      </c>
      <c r="Y2">
        <v>0</v>
      </c>
      <c r="Z2">
        <v>0</v>
      </c>
      <c r="AA2" s="6">
        <v>43696</v>
      </c>
      <c r="AC2" s="7" t="s">
        <v>46</v>
      </c>
    </row>
    <row r="3" spans="1:64" x14ac:dyDescent="0.25">
      <c r="A3" t="s">
        <v>48</v>
      </c>
      <c r="B3" t="s">
        <v>49</v>
      </c>
      <c r="C3" s="25">
        <v>44134</v>
      </c>
      <c r="D3" s="15">
        <v>58000</v>
      </c>
      <c r="E3" t="s">
        <v>32</v>
      </c>
      <c r="F3" t="s">
        <v>36</v>
      </c>
      <c r="G3" s="15">
        <v>58000</v>
      </c>
      <c r="H3" s="15">
        <v>26000</v>
      </c>
      <c r="I3" s="20">
        <f>H3/G3*100</f>
        <v>44.827586206896555</v>
      </c>
      <c r="J3" s="15">
        <v>52000</v>
      </c>
      <c r="K3" s="15">
        <f>G3-0</f>
        <v>58000</v>
      </c>
      <c r="L3" s="15">
        <v>52000</v>
      </c>
      <c r="M3" s="30">
        <v>0</v>
      </c>
      <c r="N3" s="34">
        <v>0</v>
      </c>
      <c r="O3" s="39">
        <v>40</v>
      </c>
      <c r="P3" s="39">
        <v>40</v>
      </c>
      <c r="Q3" s="15" t="e">
        <f>K3/M3</f>
        <v>#DIV/0!</v>
      </c>
      <c r="R3" s="15">
        <f>K3/O3</f>
        <v>1450</v>
      </c>
      <c r="S3" s="44">
        <f>K3/O3/43560</f>
        <v>3.3287419651056013E-2</v>
      </c>
      <c r="T3" s="39">
        <v>0</v>
      </c>
      <c r="U3" s="5" t="s">
        <v>33</v>
      </c>
      <c r="V3" t="s">
        <v>50</v>
      </c>
      <c r="X3" t="s">
        <v>34</v>
      </c>
      <c r="Y3">
        <v>0</v>
      </c>
      <c r="Z3">
        <v>0</v>
      </c>
      <c r="AA3" s="6">
        <v>43696</v>
      </c>
      <c r="AC3" s="7" t="s">
        <v>46</v>
      </c>
    </row>
    <row r="4" spans="1:64" x14ac:dyDescent="0.25">
      <c r="A4" t="s">
        <v>37</v>
      </c>
      <c r="B4" t="s">
        <v>38</v>
      </c>
      <c r="C4" s="25">
        <v>44174</v>
      </c>
      <c r="D4" s="15">
        <v>120000</v>
      </c>
      <c r="E4" t="s">
        <v>32</v>
      </c>
      <c r="F4" t="s">
        <v>36</v>
      </c>
      <c r="G4" s="15">
        <v>120000</v>
      </c>
      <c r="H4" s="15">
        <v>48800</v>
      </c>
      <c r="I4" s="20">
        <f>H4/G4*100</f>
        <v>40.666666666666664</v>
      </c>
      <c r="J4" s="15">
        <v>97429</v>
      </c>
      <c r="K4" s="15">
        <f>G4-48629</f>
        <v>71371</v>
      </c>
      <c r="L4" s="15">
        <v>48800</v>
      </c>
      <c r="M4" s="30">
        <v>0</v>
      </c>
      <c r="N4" s="34">
        <v>0</v>
      </c>
      <c r="O4" s="39">
        <v>40</v>
      </c>
      <c r="P4" s="39">
        <v>40</v>
      </c>
      <c r="Q4" s="15" t="e">
        <f>K4/M4</f>
        <v>#DIV/0!</v>
      </c>
      <c r="R4" s="15">
        <f>K4/O4</f>
        <v>1784.2750000000001</v>
      </c>
      <c r="S4" s="44">
        <f>K4/O4/43560</f>
        <v>4.0961317722681363E-2</v>
      </c>
      <c r="T4" s="39">
        <v>0</v>
      </c>
      <c r="U4" s="5" t="s">
        <v>33</v>
      </c>
      <c r="V4" t="s">
        <v>39</v>
      </c>
      <c r="X4" t="s">
        <v>34</v>
      </c>
      <c r="Y4">
        <v>0</v>
      </c>
      <c r="Z4">
        <v>0</v>
      </c>
      <c r="AA4" s="6">
        <v>43696</v>
      </c>
      <c r="AC4" s="7" t="s">
        <v>35</v>
      </c>
    </row>
    <row r="5" spans="1:64" x14ac:dyDescent="0.25">
      <c r="A5" t="s">
        <v>40</v>
      </c>
      <c r="B5" t="s">
        <v>41</v>
      </c>
      <c r="C5" s="25">
        <v>44427</v>
      </c>
      <c r="D5" s="15">
        <v>156000</v>
      </c>
      <c r="E5" t="s">
        <v>32</v>
      </c>
      <c r="F5" t="s">
        <v>36</v>
      </c>
      <c r="G5" s="15">
        <v>156000</v>
      </c>
      <c r="H5" s="15">
        <v>71600</v>
      </c>
      <c r="I5" s="20">
        <f>H5/G5*100</f>
        <v>45.897435897435898</v>
      </c>
      <c r="J5" s="15">
        <v>142200</v>
      </c>
      <c r="K5" s="15">
        <f>G5-82200</f>
        <v>73800</v>
      </c>
      <c r="L5" s="15">
        <v>60000</v>
      </c>
      <c r="M5" s="30">
        <v>0</v>
      </c>
      <c r="N5" s="34">
        <v>0</v>
      </c>
      <c r="O5" s="39">
        <v>40</v>
      </c>
      <c r="P5" s="39">
        <v>40</v>
      </c>
      <c r="Q5" s="15" t="e">
        <f>K5/M5</f>
        <v>#DIV/0!</v>
      </c>
      <c r="R5" s="15">
        <f>K5/O5</f>
        <v>1845</v>
      </c>
      <c r="S5" s="44">
        <f>K5/O5/43560</f>
        <v>4.2355371900826444E-2</v>
      </c>
      <c r="T5" s="39">
        <v>0</v>
      </c>
      <c r="U5" s="5" t="s">
        <v>33</v>
      </c>
      <c r="V5" t="s">
        <v>42</v>
      </c>
      <c r="X5" t="s">
        <v>34</v>
      </c>
      <c r="Y5">
        <v>0</v>
      </c>
      <c r="Z5">
        <v>0</v>
      </c>
      <c r="AA5" s="6">
        <v>43696</v>
      </c>
      <c r="AC5" s="7" t="s">
        <v>35</v>
      </c>
    </row>
    <row r="6" spans="1:64" ht="15.75" thickBot="1" x14ac:dyDescent="0.3">
      <c r="A6" t="s">
        <v>43</v>
      </c>
      <c r="B6" t="s">
        <v>44</v>
      </c>
      <c r="C6" s="25">
        <v>43997</v>
      </c>
      <c r="D6" s="15">
        <v>48500</v>
      </c>
      <c r="E6" t="s">
        <v>32</v>
      </c>
      <c r="F6" t="s">
        <v>36</v>
      </c>
      <c r="G6" s="15">
        <v>48500</v>
      </c>
      <c r="H6" s="15">
        <v>26000</v>
      </c>
      <c r="I6" s="20">
        <f>H6/G6*100</f>
        <v>53.608247422680414</v>
      </c>
      <c r="J6" s="15">
        <v>52000</v>
      </c>
      <c r="K6" s="15">
        <f>G6-0</f>
        <v>48500</v>
      </c>
      <c r="L6" s="15">
        <v>52000</v>
      </c>
      <c r="M6" s="30">
        <v>0</v>
      </c>
      <c r="N6" s="34">
        <v>0</v>
      </c>
      <c r="O6" s="39">
        <v>40</v>
      </c>
      <c r="P6" s="39">
        <v>40</v>
      </c>
      <c r="Q6" s="15" t="e">
        <f>K6/M6</f>
        <v>#DIV/0!</v>
      </c>
      <c r="R6" s="15">
        <f>K6/O6</f>
        <v>1212.5</v>
      </c>
      <c r="S6" s="44">
        <f>K6/O6/43560</f>
        <v>2.7835169880624427E-2</v>
      </c>
      <c r="T6" s="39">
        <v>0</v>
      </c>
      <c r="U6" s="5" t="s">
        <v>33</v>
      </c>
      <c r="V6" t="s">
        <v>45</v>
      </c>
      <c r="X6" t="s">
        <v>34</v>
      </c>
      <c r="Y6">
        <v>0</v>
      </c>
      <c r="Z6">
        <v>0</v>
      </c>
      <c r="AA6" s="6">
        <v>43696</v>
      </c>
      <c r="AC6" s="7" t="s">
        <v>46</v>
      </c>
    </row>
    <row r="7" spans="1:64" ht="15.75" thickTop="1" x14ac:dyDescent="0.25">
      <c r="A7" s="8"/>
      <c r="B7" s="8"/>
      <c r="C7" s="26" t="s">
        <v>51</v>
      </c>
      <c r="D7" s="16">
        <f>+SUM(D2:D6)</f>
        <v>437500</v>
      </c>
      <c r="E7" s="8"/>
      <c r="F7" s="8"/>
      <c r="G7" s="16">
        <f>+SUM(G2:G6)</f>
        <v>437500</v>
      </c>
      <c r="H7" s="16">
        <f>+SUM(H2:H6)</f>
        <v>202400</v>
      </c>
      <c r="I7" s="21"/>
      <c r="J7" s="16">
        <f>+SUM(J2:J6)</f>
        <v>403629</v>
      </c>
      <c r="K7" s="16">
        <f>+SUM(K2:K6)</f>
        <v>306671</v>
      </c>
      <c r="L7" s="16">
        <f>+SUM(L2:L6)</f>
        <v>272800</v>
      </c>
      <c r="M7" s="31">
        <f>+SUM(M2:M6)</f>
        <v>0</v>
      </c>
      <c r="N7" s="35"/>
      <c r="O7" s="40">
        <f>+SUM(O2:O6)</f>
        <v>200</v>
      </c>
      <c r="P7" s="40">
        <f>+SUM(P2:P6)</f>
        <v>200</v>
      </c>
      <c r="Q7" s="16"/>
      <c r="R7" s="16"/>
      <c r="S7" s="45"/>
      <c r="T7" s="40"/>
      <c r="U7" s="9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64" x14ac:dyDescent="0.25">
      <c r="A8" s="10"/>
      <c r="B8" s="10"/>
      <c r="C8" s="27"/>
      <c r="D8" s="17"/>
      <c r="E8" s="10"/>
      <c r="F8" s="10"/>
      <c r="G8" s="17"/>
      <c r="H8" s="17" t="s">
        <v>52</v>
      </c>
      <c r="I8" s="22">
        <f>H7/G7*100</f>
        <v>46.262857142857143</v>
      </c>
      <c r="J8" s="17"/>
      <c r="K8" s="17"/>
      <c r="L8" s="17" t="s">
        <v>53</v>
      </c>
      <c r="M8" s="32"/>
      <c r="N8" s="36"/>
      <c r="O8" s="41" t="s">
        <v>53</v>
      </c>
      <c r="P8" s="41"/>
      <c r="Q8" s="17"/>
      <c r="R8" s="17" t="s">
        <v>53</v>
      </c>
      <c r="S8" s="46"/>
      <c r="T8" s="41"/>
      <c r="U8" s="11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64" x14ac:dyDescent="0.25">
      <c r="A9" s="49" t="s">
        <v>72</v>
      </c>
      <c r="B9" s="12"/>
      <c r="C9" s="28"/>
      <c r="D9" s="18"/>
      <c r="E9" s="12"/>
      <c r="F9" s="12"/>
      <c r="G9" s="18"/>
      <c r="H9" s="18" t="s">
        <v>54</v>
      </c>
      <c r="I9" s="23">
        <f>STDEV(I2:I6)</f>
        <v>5.9690209268865688</v>
      </c>
      <c r="J9" s="18"/>
      <c r="K9" s="18"/>
      <c r="L9" s="18" t="s">
        <v>55</v>
      </c>
      <c r="M9" s="48" t="e">
        <f>K7/M7</f>
        <v>#DIV/0!</v>
      </c>
      <c r="N9" s="37"/>
      <c r="O9" s="42" t="s">
        <v>56</v>
      </c>
      <c r="P9" s="42">
        <f>K7/O7</f>
        <v>1533.355</v>
      </c>
      <c r="Q9" s="18"/>
      <c r="R9" s="18" t="s">
        <v>57</v>
      </c>
      <c r="S9" s="47">
        <f>K7/O7/43560</f>
        <v>3.5200987144168965E-2</v>
      </c>
      <c r="T9" s="42"/>
      <c r="U9" s="13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64" x14ac:dyDescent="0.25">
      <c r="A10" t="s">
        <v>58</v>
      </c>
    </row>
    <row r="11" spans="1:64" x14ac:dyDescent="0.25">
      <c r="A11" s="50" t="s">
        <v>2</v>
      </c>
      <c r="B11" s="51" t="s">
        <v>59</v>
      </c>
      <c r="C11" s="52" t="s">
        <v>60</v>
      </c>
    </row>
    <row r="12" spans="1:64" ht="21" x14ac:dyDescent="0.25">
      <c r="A12" s="50" t="s">
        <v>5</v>
      </c>
      <c r="B12" s="51" t="s">
        <v>61</v>
      </c>
      <c r="C12" s="52" t="s">
        <v>60</v>
      </c>
    </row>
    <row r="13" spans="1:64" x14ac:dyDescent="0.25">
      <c r="A13" s="50" t="s">
        <v>62</v>
      </c>
      <c r="B13" s="51" t="s">
        <v>63</v>
      </c>
      <c r="C13" s="52" t="s">
        <v>60</v>
      </c>
    </row>
    <row r="14" spans="1:64" x14ac:dyDescent="0.25">
      <c r="A14" s="50" t="s">
        <v>64</v>
      </c>
      <c r="B14" s="51" t="s">
        <v>65</v>
      </c>
      <c r="C14" s="52" t="s">
        <v>60</v>
      </c>
    </row>
    <row r="15" spans="1:64" x14ac:dyDescent="0.25">
      <c r="A15" s="50" t="s">
        <v>66</v>
      </c>
      <c r="B15" s="51" t="s">
        <v>67</v>
      </c>
      <c r="C15" s="52" t="s">
        <v>60</v>
      </c>
    </row>
    <row r="16" spans="1:64" x14ac:dyDescent="0.25">
      <c r="A16" s="50" t="s">
        <v>68</v>
      </c>
      <c r="B16" s="51" t="s">
        <v>69</v>
      </c>
      <c r="C16" s="52" t="s">
        <v>60</v>
      </c>
    </row>
    <row r="17" spans="1:3" x14ac:dyDescent="0.25">
      <c r="A17" s="50" t="s">
        <v>70</v>
      </c>
      <c r="B17" s="51" t="s">
        <v>71</v>
      </c>
      <c r="C17" s="52" t="s">
        <v>60</v>
      </c>
    </row>
    <row r="18" spans="1:3" x14ac:dyDescent="0.25">
      <c r="A18" s="50" t="s">
        <v>14</v>
      </c>
      <c r="B18" s="51" t="s">
        <v>73</v>
      </c>
      <c r="C18" s="50"/>
    </row>
  </sheetData>
  <conditionalFormatting sqref="A2:AF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4F14E-BC33-455C-9619-D1481D98123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dcterms:created xsi:type="dcterms:W3CDTF">2023-02-01T20:09:21Z</dcterms:created>
  <dcterms:modified xsi:type="dcterms:W3CDTF">2023-02-01T20:27:26Z</dcterms:modified>
</cp:coreProperties>
</file>